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マスタ" sheetId="1" state="visible" r:id="rId1"/>
    <sheet xmlns:r="http://schemas.openxmlformats.org/officeDocument/2006/relationships" name="入力" sheetId="2" state="visible" r:id="rId2"/>
    <sheet xmlns:r="http://schemas.openxmlformats.org/officeDocument/2006/relationships" name="見積書" sheetId="3" state="visible" r:id="rId3"/>
    <sheet xmlns:r="http://schemas.openxmlformats.org/officeDocument/2006/relationships" name="説明" sheetId="4" state="visible" r:id="rId4"/>
  </sheets>
  <definedNames>
    <definedName name="品目リスト">マスタ!$B$5:$B$12</definedName>
    <definedName name="材質リスト">マスタ!$A$17:$A$22</definedName>
    <definedName name="加工区分リスト">マスタ!$A$26:$A$28</definedName>
    <definedName name="顧客リスト">マスタ!$A$32:$A$36</definedName>
    <definedName name="_xlnm.Print_Area" localSheetId="0">'マスタ'!$A$1:$C$36</definedName>
    <definedName name="_xlnm.Print_Area" localSheetId="2">'見積書'!$A$1:$G$33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yyyy-mm-dd"/>
    <numFmt numFmtId="166" formatCode="yyyy/mm/dd"/>
  </numFmts>
  <fonts count="12">
    <font>
      <name val="Calibri"/>
      <family val="2"/>
      <color theme="1"/>
      <sz val="11"/>
      <scheme val="minor"/>
    </font>
    <font>
      <name val="游ゴシック"/>
      <b val="1"/>
      <color rgb="001F4E78"/>
      <sz val="20"/>
    </font>
    <font>
      <name val="游ゴシック"/>
      <i val="1"/>
      <color rgb="00808080"/>
      <sz val="9"/>
    </font>
    <font>
      <name val="游ゴシック"/>
      <b val="1"/>
      <color rgb="001F4E78"/>
      <sz val="11"/>
    </font>
    <font>
      <name val="游ゴシック"/>
      <b val="1"/>
      <color rgb="00FFFFFF"/>
      <sz val="11"/>
    </font>
    <font>
      <name val="游ゴシック"/>
      <sz val="11"/>
    </font>
    <font>
      <name val="游ゴシック"/>
      <b val="1"/>
      <sz val="11"/>
    </font>
    <font>
      <name val="游ゴシック"/>
      <b val="1"/>
      <color rgb="001F4E78"/>
      <sz val="22"/>
    </font>
    <font>
      <name val="游ゴシック"/>
      <b val="1"/>
      <sz val="14"/>
    </font>
    <font>
      <name val="游ゴシック"/>
      <b val="1"/>
      <sz val="12"/>
    </font>
    <font>
      <name val="游ゴシック"/>
      <b val="1"/>
      <color rgb="001F4E78"/>
      <sz val="13"/>
    </font>
    <font>
      <name val="游ゴシック"/>
      <b val="1"/>
      <color rgb="00C00000"/>
      <sz val="12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medium">
        <color rgb="001F4E78"/>
      </bottom>
    </border>
    <border>
      <right/>
      <bottom style="medium">
        <color rgb="001F4E78"/>
      </bottom>
    </border>
    <border>
      <left/>
      <right/>
      <top/>
      <bottom style="medium">
        <color rgb="001F4E78"/>
      </bottom>
      <diagonal/>
    </border>
    <border>
      <left style="thin">
        <color rgb="00BFBFBF"/>
      </left>
      <right style="thin">
        <color rgb="00BFBFBF"/>
      </right>
      <top style="medium">
        <color rgb="001F4E78"/>
      </top>
      <bottom style="double">
        <color rgb="001F4E78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9" fontId="5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7" applyAlignment="1" pivotButton="0" quotePrefix="0" xfId="0">
      <alignment horizontal="left" vertical="center"/>
    </xf>
    <xf numFmtId="0" fontId="0" fillId="0" borderId="8" pivotButton="0" quotePrefix="0" xfId="0"/>
    <xf numFmtId="0" fontId="6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66" fontId="5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0" fontId="10" fillId="0" borderId="9" applyAlignment="1" pivotButton="0" quotePrefix="0" xfId="0">
      <alignment horizontal="right" vertical="center"/>
    </xf>
    <xf numFmtId="0" fontId="0" fillId="0" borderId="9" pivotButton="0" quotePrefix="0" xfId="0"/>
    <xf numFmtId="164" fontId="10" fillId="5" borderId="9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11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</cols>
  <sheetData>
    <row r="1">
      <c r="A1" s="1" t="inlineStr">
        <is>
          <t>マスタ（単価・係数・顧客掛率）</t>
        </is>
      </c>
    </row>
    <row r="2" ht="24" customHeight="1">
      <c r="A2" s="2" t="inlineStr">
        <is>
          <t>※この表の数値を変更すると「見積書」シートに自動反映されます。行を追加する場合は名前付き範囲（品目リスト等）の範囲も広げてください。</t>
        </is>
      </c>
    </row>
    <row r="3">
      <c r="A3" s="3" t="inlineStr">
        <is>
          <t>■ 品目・単価表</t>
        </is>
      </c>
    </row>
    <row r="4" ht="20" customHeight="1">
      <c r="A4" s="4" t="inlineStr">
        <is>
          <t>品目コード</t>
        </is>
      </c>
      <c r="B4" s="4" t="inlineStr">
        <is>
          <t>品目名</t>
        </is>
      </c>
      <c r="C4" s="4" t="inlineStr">
        <is>
          <t>単価（円/個）</t>
        </is>
      </c>
    </row>
    <row r="5">
      <c r="A5" s="5" t="inlineStr">
        <is>
          <t>P001</t>
        </is>
      </c>
      <c r="B5" s="6" t="inlineStr">
        <is>
          <t>フランジ継手</t>
        </is>
      </c>
      <c r="C5" s="7" t="n">
        <v>850</v>
      </c>
    </row>
    <row r="6">
      <c r="A6" s="5" t="inlineStr">
        <is>
          <t>P002</t>
        </is>
      </c>
      <c r="B6" s="6" t="inlineStr">
        <is>
          <t>六角ボルトM8</t>
        </is>
      </c>
      <c r="C6" s="7" t="n">
        <v>45</v>
      </c>
    </row>
    <row r="7">
      <c r="A7" s="5" t="inlineStr">
        <is>
          <t>P003</t>
        </is>
      </c>
      <c r="B7" s="6" t="inlineStr">
        <is>
          <t>ベアリングハウジング</t>
        </is>
      </c>
      <c r="C7" s="7" t="n">
        <v>3200</v>
      </c>
    </row>
    <row r="8">
      <c r="A8" s="5" t="inlineStr">
        <is>
          <t>P004</t>
        </is>
      </c>
      <c r="B8" s="6" t="inlineStr">
        <is>
          <t>ギアシャフト</t>
        </is>
      </c>
      <c r="C8" s="7" t="n">
        <v>5400</v>
      </c>
    </row>
    <row r="9">
      <c r="A9" s="5" t="inlineStr">
        <is>
          <t>P005</t>
        </is>
      </c>
      <c r="B9" s="6" t="inlineStr">
        <is>
          <t>プレート金具</t>
        </is>
      </c>
      <c r="C9" s="7" t="n">
        <v>620</v>
      </c>
    </row>
    <row r="10">
      <c r="A10" s="5" t="inlineStr">
        <is>
          <t>P006</t>
        </is>
      </c>
      <c r="B10" s="6" t="inlineStr">
        <is>
          <t>パイプジョイント</t>
        </is>
      </c>
      <c r="C10" s="7" t="n">
        <v>980</v>
      </c>
    </row>
    <row r="11">
      <c r="A11" s="5" t="inlineStr">
        <is>
          <t>P007</t>
        </is>
      </c>
      <c r="B11" s="6" t="inlineStr">
        <is>
          <t>センサーブラケット</t>
        </is>
      </c>
      <c r="C11" s="7" t="n">
        <v>1450</v>
      </c>
    </row>
    <row r="12">
      <c r="A12" s="5" t="inlineStr">
        <is>
          <t>P008</t>
        </is>
      </c>
      <c r="B12" s="6" t="inlineStr">
        <is>
          <t>モーターマウント</t>
        </is>
      </c>
      <c r="C12" s="7" t="n">
        <v>2800</v>
      </c>
    </row>
    <row r="14">
      <c r="A14" s="3" t="inlineStr">
        <is>
          <t>■ 材質係数表</t>
        </is>
      </c>
    </row>
    <row r="16" ht="20" customHeight="1">
      <c r="A16" s="4" t="inlineStr">
        <is>
          <t>材質</t>
        </is>
      </c>
      <c r="B16" s="4" t="inlineStr">
        <is>
          <t>係数</t>
        </is>
      </c>
    </row>
    <row r="17">
      <c r="A17" s="6" t="inlineStr">
        <is>
          <t>SS400（一般鋼）</t>
        </is>
      </c>
      <c r="B17" s="8" t="n">
        <v>1</v>
      </c>
    </row>
    <row r="18">
      <c r="A18" s="6" t="inlineStr">
        <is>
          <t>S45C（機械構造用炭素鋼）</t>
        </is>
      </c>
      <c r="B18" s="8" t="n">
        <v>1.15</v>
      </c>
    </row>
    <row r="19">
      <c r="A19" s="6" t="inlineStr">
        <is>
          <t>SUS304（ステンレス）</t>
        </is>
      </c>
      <c r="B19" s="8" t="n">
        <v>1.45</v>
      </c>
    </row>
    <row r="20">
      <c r="A20" s="6" t="inlineStr">
        <is>
          <t>SUS316（耐食ステンレス）</t>
        </is>
      </c>
      <c r="B20" s="8" t="n">
        <v>1.6</v>
      </c>
    </row>
    <row r="21">
      <c r="A21" s="6" t="inlineStr">
        <is>
          <t>アルミA5052</t>
        </is>
      </c>
      <c r="B21" s="8" t="n">
        <v>1.2</v>
      </c>
    </row>
    <row r="22">
      <c r="A22" s="6" t="inlineStr">
        <is>
          <t>真鍮C3604</t>
        </is>
      </c>
      <c r="B22" s="8" t="n">
        <v>1.35</v>
      </c>
    </row>
    <row r="24">
      <c r="A24" s="3" t="inlineStr">
        <is>
          <t>■ 加工区分係数表</t>
        </is>
      </c>
    </row>
    <row r="25" ht="20" customHeight="1">
      <c r="A25" s="4" t="inlineStr">
        <is>
          <t>加工区分</t>
        </is>
      </c>
      <c r="B25" s="4" t="inlineStr">
        <is>
          <t>係数</t>
        </is>
      </c>
    </row>
    <row r="26">
      <c r="A26" s="6" t="inlineStr">
        <is>
          <t>標準加工</t>
        </is>
      </c>
      <c r="B26" s="8" t="n">
        <v>1</v>
      </c>
    </row>
    <row r="27">
      <c r="A27" s="6" t="inlineStr">
        <is>
          <t>短納期加工（1週間）</t>
        </is>
      </c>
      <c r="B27" s="8" t="n">
        <v>1.15</v>
      </c>
    </row>
    <row r="28">
      <c r="A28" s="6" t="inlineStr">
        <is>
          <t>特急加工（3日）</t>
        </is>
      </c>
      <c r="B28" s="8" t="n">
        <v>1.35</v>
      </c>
    </row>
    <row r="30">
      <c r="A30" s="3" t="inlineStr">
        <is>
          <t>■ 顧客別掛率表</t>
        </is>
      </c>
    </row>
    <row r="31" ht="20" customHeight="1">
      <c r="A31" s="4" t="inlineStr">
        <is>
          <t>顧客名</t>
        </is>
      </c>
      <c r="B31" s="4" t="inlineStr">
        <is>
          <t>掛率</t>
        </is>
      </c>
    </row>
    <row r="32">
      <c r="A32" s="6" t="inlineStr">
        <is>
          <t>株式会社サンプル工業</t>
        </is>
      </c>
      <c r="B32" s="9" t="n">
        <v>0.95</v>
      </c>
    </row>
    <row r="33">
      <c r="A33" s="6" t="inlineStr">
        <is>
          <t>有限会社テスト製作所</t>
        </is>
      </c>
      <c r="B33" s="9" t="n">
        <v>1</v>
      </c>
    </row>
    <row r="34">
      <c r="A34" s="6" t="inlineStr">
        <is>
          <t>架空商事株式会社</t>
        </is>
      </c>
      <c r="B34" s="9" t="n">
        <v>0.97</v>
      </c>
    </row>
    <row r="35">
      <c r="A35" s="6" t="inlineStr">
        <is>
          <t>ダミー機械工業株式会社</t>
        </is>
      </c>
      <c r="B35" s="9" t="n">
        <v>0.93</v>
      </c>
    </row>
    <row r="36">
      <c r="A36" s="6" t="inlineStr">
        <is>
          <t>見本電機株式会社</t>
        </is>
      </c>
      <c r="B36" s="9" t="n">
        <v>1</v>
      </c>
    </row>
  </sheetData>
  <mergeCells count="6">
    <mergeCell ref="A1:C1"/>
    <mergeCell ref="A14:C14"/>
    <mergeCell ref="A3:C3"/>
    <mergeCell ref="A30:C30"/>
    <mergeCell ref="A24:C2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F8F00"/>
    <outlinePr summaryBelow="1" summaryRight="1"/>
    <pageSetUpPr/>
  </sheetPr>
  <dimension ref="A1:E2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20" customWidth="1" min="4" max="4"/>
    <col width="20" customWidth="1" min="5" max="5"/>
  </cols>
  <sheetData>
    <row r="1">
      <c r="A1" s="1" t="inlineStr">
        <is>
          <t>見積入力シート（サンプル精機）</t>
        </is>
      </c>
    </row>
    <row r="2">
      <c r="A2" s="2" t="inlineStr">
        <is>
          <t>黄色いセルにご入力ください。品目・材質・加工区分・顧客名はプルダウンから選択します。</t>
        </is>
      </c>
    </row>
    <row r="3">
      <c r="A3" s="10" t="inlineStr">
        <is>
          <t>見積番号</t>
        </is>
      </c>
      <c r="B3" s="6" t="inlineStr">
        <is>
          <t>EST-2026-0035</t>
        </is>
      </c>
      <c r="C3" s="11" t="n"/>
      <c r="D3" s="11" t="n"/>
      <c r="E3" s="12" t="n"/>
    </row>
    <row r="4">
      <c r="A4" s="10" t="inlineStr">
        <is>
          <t>見積日</t>
        </is>
      </c>
      <c r="B4" s="13" t="n">
        <v>46283</v>
      </c>
      <c r="C4" s="11" t="n"/>
      <c r="D4" s="11" t="n"/>
      <c r="E4" s="12" t="n"/>
    </row>
    <row r="5">
      <c r="A5" s="10" t="inlineStr">
        <is>
          <t>件名</t>
        </is>
      </c>
      <c r="B5" s="6" t="inlineStr">
        <is>
          <t>工場ライン更新部品 一式</t>
        </is>
      </c>
      <c r="C5" s="11" t="n"/>
      <c r="D5" s="11" t="n"/>
      <c r="E5" s="12" t="n"/>
    </row>
    <row r="6">
      <c r="A6" s="10" t="inlineStr">
        <is>
          <t>顧客名</t>
        </is>
      </c>
      <c r="B6" s="6" t="inlineStr">
        <is>
          <t>株式会社サンプル工業</t>
        </is>
      </c>
      <c r="C6" s="11" t="n"/>
      <c r="D6" s="11" t="n"/>
      <c r="E6" s="12" t="n"/>
    </row>
    <row r="7">
      <c r="A7" s="10" t="inlineStr">
        <is>
          <t>納期</t>
        </is>
      </c>
      <c r="B7" s="13" t="n">
        <v>46305</v>
      </c>
      <c r="C7" s="11" t="n"/>
      <c r="D7" s="11" t="n"/>
      <c r="E7" s="12" t="n"/>
    </row>
    <row r="8">
      <c r="A8" s="10" t="inlineStr">
        <is>
          <t>担当者</t>
        </is>
      </c>
      <c r="B8" s="6" t="inlineStr">
        <is>
          <t>山田 太郎</t>
        </is>
      </c>
      <c r="C8" s="11" t="n"/>
      <c r="D8" s="11" t="n"/>
      <c r="E8" s="12" t="n"/>
    </row>
    <row r="10" ht="20" customHeight="1">
      <c r="A10" s="4" t="inlineStr">
        <is>
          <t>No</t>
        </is>
      </c>
      <c r="B10" s="4" t="inlineStr">
        <is>
          <t>品目名</t>
        </is>
      </c>
      <c r="C10" s="4" t="inlineStr">
        <is>
          <t>数量</t>
        </is>
      </c>
      <c r="D10" s="4" t="inlineStr">
        <is>
          <t>材質</t>
        </is>
      </c>
      <c r="E10" s="4" t="inlineStr">
        <is>
          <t>加工区分</t>
        </is>
      </c>
    </row>
    <row r="11">
      <c r="A11" s="5" t="n">
        <v>1</v>
      </c>
      <c r="B11" s="6" t="inlineStr">
        <is>
          <t>フランジ継手</t>
        </is>
      </c>
      <c r="C11" s="14" t="n">
        <v>20</v>
      </c>
      <c r="D11" s="6" t="inlineStr">
        <is>
          <t>SUS304（ステンレス）</t>
        </is>
      </c>
      <c r="E11" s="6" t="inlineStr">
        <is>
          <t>標準加工</t>
        </is>
      </c>
    </row>
    <row r="12">
      <c r="A12" s="5" t="n">
        <v>2</v>
      </c>
      <c r="B12" s="6" t="inlineStr">
        <is>
          <t>ベアリングハウジング</t>
        </is>
      </c>
      <c r="C12" s="14" t="n">
        <v>8</v>
      </c>
      <c r="D12" s="6" t="inlineStr">
        <is>
          <t>S45C（機械構造用炭素鋼）</t>
        </is>
      </c>
      <c r="E12" s="6" t="inlineStr">
        <is>
          <t>短納期加工（1週間）</t>
        </is>
      </c>
    </row>
    <row r="13">
      <c r="A13" s="5" t="n">
        <v>3</v>
      </c>
      <c r="B13" s="6" t="inlineStr">
        <is>
          <t>センサーブラケット</t>
        </is>
      </c>
      <c r="C13" s="14" t="n">
        <v>15</v>
      </c>
      <c r="D13" s="6" t="inlineStr">
        <is>
          <t>アルミA5052</t>
        </is>
      </c>
      <c r="E13" s="6" t="inlineStr">
        <is>
          <t>標準加工</t>
        </is>
      </c>
    </row>
    <row r="14">
      <c r="A14" s="5" t="n">
        <v>4</v>
      </c>
      <c r="B14" s="6" t="inlineStr">
        <is>
          <t>モーターマウント</t>
        </is>
      </c>
      <c r="C14" s="14" t="n">
        <v>6</v>
      </c>
      <c r="D14" s="6" t="inlineStr">
        <is>
          <t>SUS316（耐食ステンレス）</t>
        </is>
      </c>
      <c r="E14" s="6" t="inlineStr">
        <is>
          <t>特急加工（3日）</t>
        </is>
      </c>
    </row>
    <row r="15">
      <c r="A15" s="5" t="n">
        <v>5</v>
      </c>
      <c r="B15" s="6" t="n"/>
      <c r="C15" s="14" t="n"/>
      <c r="D15" s="6" t="n"/>
      <c r="E15" s="6" t="n"/>
    </row>
    <row r="16">
      <c r="A16" s="5" t="n">
        <v>6</v>
      </c>
      <c r="B16" s="6" t="n"/>
      <c r="C16" s="14" t="n"/>
      <c r="D16" s="6" t="n"/>
      <c r="E16" s="6" t="n"/>
    </row>
    <row r="17">
      <c r="A17" s="5" t="n">
        <v>7</v>
      </c>
      <c r="B17" s="6" t="n"/>
      <c r="C17" s="14" t="n"/>
      <c r="D17" s="6" t="n"/>
      <c r="E17" s="6" t="n"/>
    </row>
    <row r="18">
      <c r="A18" s="5" t="n">
        <v>8</v>
      </c>
      <c r="B18" s="6" t="n"/>
      <c r="C18" s="14" t="n"/>
      <c r="D18" s="6" t="n"/>
      <c r="E18" s="6" t="n"/>
    </row>
    <row r="19">
      <c r="A19" s="5" t="n">
        <v>9</v>
      </c>
      <c r="B19" s="6" t="n"/>
      <c r="C19" s="14" t="n"/>
      <c r="D19" s="6" t="n"/>
      <c r="E19" s="6" t="n"/>
    </row>
    <row r="20">
      <c r="A20" s="5" t="n">
        <v>10</v>
      </c>
      <c r="B20" s="6" t="n"/>
      <c r="C20" s="14" t="n"/>
      <c r="D20" s="6" t="n"/>
      <c r="E20" s="6" t="n"/>
    </row>
  </sheetData>
  <mergeCells count="8">
    <mergeCell ref="B8:E8"/>
    <mergeCell ref="B4:E4"/>
    <mergeCell ref="A2:E2"/>
    <mergeCell ref="B6:E6"/>
    <mergeCell ref="B7:E7"/>
    <mergeCell ref="A1:E1"/>
    <mergeCell ref="B3:E3"/>
    <mergeCell ref="B5:E5"/>
  </mergeCells>
  <dataValidations count="5">
    <dataValidation sqref="B11:B20" showDropDown="0" showInputMessage="0" showErrorMessage="1" allowBlank="1" errorTitle="入力エラー" error="マスタに登録されている品目名から選択してください。" type="list">
      <formula1>=品目リスト</formula1>
    </dataValidation>
    <dataValidation sqref="D11:D20" showDropDown="0" showInputMessage="0" showErrorMessage="1" allowBlank="1" errorTitle="入力エラー" error="マスタに登録されている材質から選択してください。" type="list">
      <formula1>=材質リスト</formula1>
    </dataValidation>
    <dataValidation sqref="E11:E20" showDropDown="0" showInputMessage="0" showErrorMessage="1" allowBlank="1" errorTitle="入力エラー" error="マスタに登録されている加工区分から選択してください。" type="list">
      <formula1>=加工区分リスト</formula1>
    </dataValidation>
    <dataValidation sqref="B6" showDropDown="0" showInputMessage="0" showErrorMessage="1" allowBlank="1" errorTitle="入力エラー" error="マスタに登録されている顧客名から選択してください。" type="list">
      <formula1>=顧客リスト</formula1>
    </dataValidation>
    <dataValidation sqref="C11:C20" showDropDown="0" showInputMessage="0" showErrorMessage="1" allowBlank="1" errorTitle="入力エラー" error="数量は1以上100,000以下の整数で入力してください。" type="whole" operator="between">
      <formula1>1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6" customWidth="1" min="4" max="4"/>
    <col width="8" customWidth="1" min="5" max="5"/>
    <col width="12" customWidth="1" min="6" max="6"/>
    <col width="14" customWidth="1" min="7" max="7"/>
  </cols>
  <sheetData>
    <row r="1" ht="34" customHeight="1">
      <c r="A1" s="15" t="inlineStr">
        <is>
          <t>見 積 書</t>
        </is>
      </c>
    </row>
    <row r="3">
      <c r="A3" s="16">
        <f>入力!B6&amp;" 御中"</f>
        <v/>
      </c>
      <c r="B3" s="17" t="n"/>
      <c r="C3" s="17" t="n"/>
      <c r="D3" s="17" t="n"/>
      <c r="E3" s="18" t="inlineStr">
        <is>
          <t>見積番号</t>
        </is>
      </c>
      <c r="F3" s="19">
        <f>入力!B3</f>
        <v/>
      </c>
    </row>
    <row r="4">
      <c r="E4" s="18" t="inlineStr">
        <is>
          <t>見積日</t>
        </is>
      </c>
      <c r="F4" s="20">
        <f>入力!B4</f>
        <v/>
      </c>
    </row>
    <row r="5">
      <c r="A5" s="10" t="inlineStr">
        <is>
          <t>件名：</t>
        </is>
      </c>
      <c r="B5" s="19">
        <f>入力!B5</f>
        <v/>
      </c>
      <c r="E5" s="18" t="inlineStr">
        <is>
          <t>納期</t>
        </is>
      </c>
      <c r="F5" s="20">
        <f>入力!B7</f>
        <v/>
      </c>
    </row>
    <row r="7">
      <c r="E7" s="21" t="inlineStr">
        <is>
          <t>サンプル精機株式会社</t>
        </is>
      </c>
    </row>
    <row r="8">
      <c r="E8" s="19" t="inlineStr">
        <is>
          <t>〒000-0000 東京都千代田区1-1-1</t>
        </is>
      </c>
    </row>
    <row r="9">
      <c r="E9" s="19" t="inlineStr">
        <is>
          <t>TEL 03-0000-0000／FAX 03-0000-0001</t>
        </is>
      </c>
    </row>
    <row r="10">
      <c r="E10" s="19">
        <f>"担当：" &amp; 入力!B8</f>
        <v/>
      </c>
    </row>
    <row r="12">
      <c r="A12" s="19" t="inlineStr">
        <is>
          <t>下記の通りお見積り申し上げます。</t>
        </is>
      </c>
    </row>
    <row r="14" ht="20" customHeight="1">
      <c r="A14" s="4" t="inlineStr">
        <is>
          <t>No</t>
        </is>
      </c>
      <c r="B14" s="4" t="inlineStr">
        <is>
          <t>品目名</t>
        </is>
      </c>
      <c r="C14" s="4" t="inlineStr">
        <is>
          <t>材質</t>
        </is>
      </c>
      <c r="D14" s="4" t="inlineStr">
        <is>
          <t>加工区分</t>
        </is>
      </c>
      <c r="E14" s="4" t="inlineStr">
        <is>
          <t>数量</t>
        </is>
      </c>
      <c r="F14" s="4" t="inlineStr">
        <is>
          <t>単価（円）</t>
        </is>
      </c>
      <c r="G14" s="4" t="inlineStr">
        <is>
          <t>金額（円）</t>
        </is>
      </c>
    </row>
    <row r="15">
      <c r="A15" s="22">
        <f>IF(入力!B11="","",入力!A11)</f>
        <v/>
      </c>
      <c r="B15" s="23">
        <f>IF(入力!B11="","",入力!B11)</f>
        <v/>
      </c>
      <c r="C15" s="23">
        <f>IF(入力!B11="","",入力!D11)</f>
        <v/>
      </c>
      <c r="D15" s="23">
        <f>IF(入力!B11="","",入力!E11)</f>
        <v/>
      </c>
      <c r="E15" s="24">
        <f>IF(入力!B11="","",入力!C11)</f>
        <v/>
      </c>
      <c r="F15" s="24">
        <f>IF($B15="","",IF(OR($C15="",$D15=""),"",ROUND(INDEX(マスタ!$C$5:$C$12,MATCH($B15,マスタ!$B$5:$B$12,0))*INDEX(マスタ!$B$17:$B$22,MATCH($C15,マスタ!$A$17:$A$22,0))*INDEX(マスタ!$B$26:$B$28,MATCH($D15,マスタ!$A$26:$A$28,0)),0)))</f>
        <v/>
      </c>
      <c r="G15" s="24">
        <f>IF($B15="","",IF($F15="","",$E15*$F15))</f>
        <v/>
      </c>
    </row>
    <row r="16">
      <c r="A16" s="22">
        <f>IF(入力!B12="","",入力!A12)</f>
        <v/>
      </c>
      <c r="B16" s="23">
        <f>IF(入力!B12="","",入力!B12)</f>
        <v/>
      </c>
      <c r="C16" s="23">
        <f>IF(入力!B12="","",入力!D12)</f>
        <v/>
      </c>
      <c r="D16" s="23">
        <f>IF(入力!B12="","",入力!E12)</f>
        <v/>
      </c>
      <c r="E16" s="24">
        <f>IF(入力!B12="","",入力!C12)</f>
        <v/>
      </c>
      <c r="F16" s="24">
        <f>IF($B16="","",IF(OR($C16="",$D16=""),"",ROUND(INDEX(マスタ!$C$5:$C$12,MATCH($B16,マスタ!$B$5:$B$12,0))*INDEX(マスタ!$B$17:$B$22,MATCH($C16,マスタ!$A$17:$A$22,0))*INDEX(マスタ!$B$26:$B$28,MATCH($D16,マスタ!$A$26:$A$28,0)),0)))</f>
        <v/>
      </c>
      <c r="G16" s="24">
        <f>IF($B16="","",IF($F16="","",$E16*$F16))</f>
        <v/>
      </c>
    </row>
    <row r="17">
      <c r="A17" s="22">
        <f>IF(入力!B13="","",入力!A13)</f>
        <v/>
      </c>
      <c r="B17" s="23">
        <f>IF(入力!B13="","",入力!B13)</f>
        <v/>
      </c>
      <c r="C17" s="23">
        <f>IF(入力!B13="","",入力!D13)</f>
        <v/>
      </c>
      <c r="D17" s="23">
        <f>IF(入力!B13="","",入力!E13)</f>
        <v/>
      </c>
      <c r="E17" s="24">
        <f>IF(入力!B13="","",入力!C13)</f>
        <v/>
      </c>
      <c r="F17" s="24">
        <f>IF($B17="","",IF(OR($C17="",$D17=""),"",ROUND(INDEX(マスタ!$C$5:$C$12,MATCH($B17,マスタ!$B$5:$B$12,0))*INDEX(マスタ!$B$17:$B$22,MATCH($C17,マスタ!$A$17:$A$22,0))*INDEX(マスタ!$B$26:$B$28,MATCH($D17,マスタ!$A$26:$A$28,0)),0)))</f>
        <v/>
      </c>
      <c r="G17" s="24">
        <f>IF($B17="","",IF($F17="","",$E17*$F17))</f>
        <v/>
      </c>
    </row>
    <row r="18">
      <c r="A18" s="22">
        <f>IF(入力!B14="","",入力!A14)</f>
        <v/>
      </c>
      <c r="B18" s="23">
        <f>IF(入力!B14="","",入力!B14)</f>
        <v/>
      </c>
      <c r="C18" s="23">
        <f>IF(入力!B14="","",入力!D14)</f>
        <v/>
      </c>
      <c r="D18" s="23">
        <f>IF(入力!B14="","",入力!E14)</f>
        <v/>
      </c>
      <c r="E18" s="24">
        <f>IF(入力!B14="","",入力!C14)</f>
        <v/>
      </c>
      <c r="F18" s="24">
        <f>IF($B18="","",IF(OR($C18="",$D18=""),"",ROUND(INDEX(マスタ!$C$5:$C$12,MATCH($B18,マスタ!$B$5:$B$12,0))*INDEX(マスタ!$B$17:$B$22,MATCH($C18,マスタ!$A$17:$A$22,0))*INDEX(マスタ!$B$26:$B$28,MATCH($D18,マスタ!$A$26:$A$28,0)),0)))</f>
        <v/>
      </c>
      <c r="G18" s="24">
        <f>IF($B18="","",IF($F18="","",$E18*$F18))</f>
        <v/>
      </c>
    </row>
    <row r="19">
      <c r="A19" s="22">
        <f>IF(入力!B15="","",入力!A15)</f>
        <v/>
      </c>
      <c r="B19" s="23">
        <f>IF(入力!B15="","",入力!B15)</f>
        <v/>
      </c>
      <c r="C19" s="23">
        <f>IF(入力!B15="","",入力!D15)</f>
        <v/>
      </c>
      <c r="D19" s="23">
        <f>IF(入力!B15="","",入力!E15)</f>
        <v/>
      </c>
      <c r="E19" s="24">
        <f>IF(入力!B15="","",入力!C15)</f>
        <v/>
      </c>
      <c r="F19" s="24">
        <f>IF($B19="","",IF(OR($C19="",$D19=""),"",ROUND(INDEX(マスタ!$C$5:$C$12,MATCH($B19,マスタ!$B$5:$B$12,0))*INDEX(マスタ!$B$17:$B$22,MATCH($C19,マスタ!$A$17:$A$22,0))*INDEX(マスタ!$B$26:$B$28,MATCH($D19,マスタ!$A$26:$A$28,0)),0)))</f>
        <v/>
      </c>
      <c r="G19" s="24">
        <f>IF($B19="","",IF($F19="","",$E19*$F19))</f>
        <v/>
      </c>
    </row>
    <row r="20">
      <c r="A20" s="22">
        <f>IF(入力!B16="","",入力!A16)</f>
        <v/>
      </c>
      <c r="B20" s="23">
        <f>IF(入力!B16="","",入力!B16)</f>
        <v/>
      </c>
      <c r="C20" s="23">
        <f>IF(入力!B16="","",入力!D16)</f>
        <v/>
      </c>
      <c r="D20" s="23">
        <f>IF(入力!B16="","",入力!E16)</f>
        <v/>
      </c>
      <c r="E20" s="24">
        <f>IF(入力!B16="","",入力!C16)</f>
        <v/>
      </c>
      <c r="F20" s="24">
        <f>IF($B20="","",IF(OR($C20="",$D20=""),"",ROUND(INDEX(マスタ!$C$5:$C$12,MATCH($B20,マスタ!$B$5:$B$12,0))*INDEX(マスタ!$B$17:$B$22,MATCH($C20,マスタ!$A$17:$A$22,0))*INDEX(マスタ!$B$26:$B$28,MATCH($D20,マスタ!$A$26:$A$28,0)),0)))</f>
        <v/>
      </c>
      <c r="G20" s="24">
        <f>IF($B20="","",IF($F20="","",$E20*$F20))</f>
        <v/>
      </c>
    </row>
    <row r="21">
      <c r="A21" s="22">
        <f>IF(入力!B17="","",入力!A17)</f>
        <v/>
      </c>
      <c r="B21" s="23">
        <f>IF(入力!B17="","",入力!B17)</f>
        <v/>
      </c>
      <c r="C21" s="23">
        <f>IF(入力!B17="","",入力!D17)</f>
        <v/>
      </c>
      <c r="D21" s="23">
        <f>IF(入力!B17="","",入力!E17)</f>
        <v/>
      </c>
      <c r="E21" s="24">
        <f>IF(入力!B17="","",入力!C17)</f>
        <v/>
      </c>
      <c r="F21" s="24">
        <f>IF($B21="","",IF(OR($C21="",$D21=""),"",ROUND(INDEX(マスタ!$C$5:$C$12,MATCH($B21,マスタ!$B$5:$B$12,0))*INDEX(マスタ!$B$17:$B$22,MATCH($C21,マスタ!$A$17:$A$22,0))*INDEX(マスタ!$B$26:$B$28,MATCH($D21,マスタ!$A$26:$A$28,0)),0)))</f>
        <v/>
      </c>
      <c r="G21" s="24">
        <f>IF($B21="","",IF($F21="","",$E21*$F21))</f>
        <v/>
      </c>
    </row>
    <row r="22">
      <c r="A22" s="22">
        <f>IF(入力!B18="","",入力!A18)</f>
        <v/>
      </c>
      <c r="B22" s="23">
        <f>IF(入力!B18="","",入力!B18)</f>
        <v/>
      </c>
      <c r="C22" s="23">
        <f>IF(入力!B18="","",入力!D18)</f>
        <v/>
      </c>
      <c r="D22" s="23">
        <f>IF(入力!B18="","",入力!E18)</f>
        <v/>
      </c>
      <c r="E22" s="24">
        <f>IF(入力!B18="","",入力!C18)</f>
        <v/>
      </c>
      <c r="F22" s="24">
        <f>IF($B22="","",IF(OR($C22="",$D22=""),"",ROUND(INDEX(マスタ!$C$5:$C$12,MATCH($B22,マスタ!$B$5:$B$12,0))*INDEX(マスタ!$B$17:$B$22,MATCH($C22,マスタ!$A$17:$A$22,0))*INDEX(マスタ!$B$26:$B$28,MATCH($D22,マスタ!$A$26:$A$28,0)),0)))</f>
        <v/>
      </c>
      <c r="G22" s="24">
        <f>IF($B22="","",IF($F22="","",$E22*$F22))</f>
        <v/>
      </c>
    </row>
    <row r="23">
      <c r="A23" s="22">
        <f>IF(入力!B19="","",入力!A19)</f>
        <v/>
      </c>
      <c r="B23" s="23">
        <f>IF(入力!B19="","",入力!B19)</f>
        <v/>
      </c>
      <c r="C23" s="23">
        <f>IF(入力!B19="","",入力!D19)</f>
        <v/>
      </c>
      <c r="D23" s="23">
        <f>IF(入力!B19="","",入力!E19)</f>
        <v/>
      </c>
      <c r="E23" s="24">
        <f>IF(入力!B19="","",入力!C19)</f>
        <v/>
      </c>
      <c r="F23" s="24">
        <f>IF($B23="","",IF(OR($C23="",$D23=""),"",ROUND(INDEX(マスタ!$C$5:$C$12,MATCH($B23,マスタ!$B$5:$B$12,0))*INDEX(マスタ!$B$17:$B$22,MATCH($C23,マスタ!$A$17:$A$22,0))*INDEX(マスタ!$B$26:$B$28,MATCH($D23,マスタ!$A$26:$A$28,0)),0)))</f>
        <v/>
      </c>
      <c r="G23" s="24">
        <f>IF($B23="","",IF($F23="","",$E23*$F23))</f>
        <v/>
      </c>
    </row>
    <row r="24">
      <c r="A24" s="22">
        <f>IF(入力!B20="","",入力!A20)</f>
        <v/>
      </c>
      <c r="B24" s="23">
        <f>IF(入力!B20="","",入力!B20)</f>
        <v/>
      </c>
      <c r="C24" s="23">
        <f>IF(入力!B20="","",入力!D20)</f>
        <v/>
      </c>
      <c r="D24" s="23">
        <f>IF(入力!B20="","",入力!E20)</f>
        <v/>
      </c>
      <c r="E24" s="24">
        <f>IF(入力!B20="","",入力!C20)</f>
        <v/>
      </c>
      <c r="F24" s="24">
        <f>IF($B24="","",IF(OR($C24="",$D24=""),"",ROUND(INDEX(マスタ!$C$5:$C$12,MATCH($B24,マスタ!$B$5:$B$12,0))*INDEX(マスタ!$B$17:$B$22,MATCH($C24,マスタ!$A$17:$A$22,0))*INDEX(マスタ!$B$26:$B$28,MATCH($D24,マスタ!$A$26:$A$28,0)),0)))</f>
        <v/>
      </c>
      <c r="G24" s="24">
        <f>IF($B24="","",IF($F24="","",$E24*$F24))</f>
        <v/>
      </c>
    </row>
    <row r="26">
      <c r="E26" s="18" t="inlineStr">
        <is>
          <t>小計</t>
        </is>
      </c>
      <c r="G26" s="24">
        <f>SUM(G15:G24)</f>
        <v/>
      </c>
    </row>
    <row r="27">
      <c r="E27" s="18" t="inlineStr">
        <is>
          <t>顧客掛率</t>
        </is>
      </c>
      <c r="G27" s="25">
        <f>IF(入力!$B$6="",1,IFERROR(INDEX(マスタ!$B$32:$B$36,MATCH(入力!$B$6,マスタ!$A$32:$A$36,0)),1))</f>
        <v/>
      </c>
    </row>
    <row r="28">
      <c r="E28" s="18" t="inlineStr">
        <is>
          <t>値引後小計</t>
        </is>
      </c>
      <c r="G28" s="24">
        <f>ROUND(G26*G27,0)</f>
        <v/>
      </c>
    </row>
    <row r="29">
      <c r="E29" s="18" t="inlineStr">
        <is>
          <t>消費税（10%）</t>
        </is>
      </c>
      <c r="G29" s="24">
        <f>ROUND(G28*0.1,0)</f>
        <v/>
      </c>
    </row>
    <row r="30">
      <c r="E30" s="26" t="inlineStr">
        <is>
          <t>合計金額</t>
        </is>
      </c>
      <c r="F30" s="27" t="n"/>
      <c r="G30" s="28">
        <f>G28+G29</f>
        <v/>
      </c>
    </row>
    <row r="32">
      <c r="A32" s="29" t="inlineStr">
        <is>
          <t>※本見積書の有効期限は発行日より30日間です。</t>
        </is>
      </c>
    </row>
    <row r="33">
      <c r="A33" s="29" t="inlineStr">
        <is>
          <t>※この見積書はデモ用の架空データで作成されたサンプルです。実在の企業・製品・価格とは一切関係ありません。</t>
        </is>
      </c>
    </row>
  </sheetData>
  <mergeCells count="18">
    <mergeCell ref="F3:G3"/>
    <mergeCell ref="F4:G4"/>
    <mergeCell ref="E10:G10"/>
    <mergeCell ref="A32:G32"/>
    <mergeCell ref="B5:D5"/>
    <mergeCell ref="A1:G1"/>
    <mergeCell ref="E30:F30"/>
    <mergeCell ref="E29:F29"/>
    <mergeCell ref="A3:D3"/>
    <mergeCell ref="F5:G5"/>
    <mergeCell ref="E8:G8"/>
    <mergeCell ref="A12:G12"/>
    <mergeCell ref="E27:F27"/>
    <mergeCell ref="E28:F28"/>
    <mergeCell ref="E9:G9"/>
    <mergeCell ref="E26:F26"/>
    <mergeCell ref="A33:G33"/>
    <mergeCell ref="E7:G7"/>
  </mergeCells>
  <printOptions horizontalCentered="1"/>
  <pageMargins left="0.5" right="0.5" top="0.6" bottom="0.6" header="0.3" footer="0.3"/>
  <pageSetup orientation="portrait" paperSize="9" fitToHeight="1" fitToWidth="1"/>
</worksheet>
</file>

<file path=xl/worksheets/sheet4.xml><?xml version="1.0" encoding="utf-8"?>
<worksheet xmlns="http://schemas.openxmlformats.org/spreadsheetml/2006/main">
  <sheetPr>
    <tabColor rgb="00808080"/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使い方・注意事項</t>
        </is>
      </c>
    </row>
    <row r="3">
      <c r="A3" s="30" t="inlineStr">
        <is>
          <t>この見本はデモ用の架空データです。実在する企業・製品・価格とは一切関係ありません。</t>
        </is>
      </c>
    </row>
    <row r="5" ht="30" customHeight="1">
      <c r="A5" s="31" t="inlineStr">
        <is>
          <t>1. 「入力」シートの見積番号・見積日・件名・顧客名・納期・担当者を入力してください（黄色いセルが入力欄です）。</t>
        </is>
      </c>
    </row>
    <row r="7" ht="30" customHeight="1">
      <c r="A7" s="31" t="inlineStr">
        <is>
          <t>2. 明細表の品目名・材質・加工区分はプルダウンから選択し、数量を入力してください。</t>
        </is>
      </c>
    </row>
    <row r="9" ht="30" customHeight="1">
      <c r="A9" s="31" t="inlineStr">
        <is>
          <t>3. 「見積書」シートに単価・金額・小計・消費税・合計金額が自動計算されます（入力シートを直接編集するだけで、見積書シートは触る必要がありません）。</t>
        </is>
      </c>
    </row>
    <row r="11" ht="30" customHeight="1">
      <c r="A11" s="31" t="inlineStr">
        <is>
          <t>4. 単価・材質係数・加工係数・顧客掛率を変更したい場合は「マスタ」シートを編集してください（黄色いセルのみ変更可）。</t>
        </is>
      </c>
    </row>
    <row r="13" ht="30" customHeight="1">
      <c r="A13" s="31" t="inlineStr">
        <is>
          <t>5. 印刷する場合は「見積書」シートを選択し、印刷プレビューでA4用紙1ページに収まることを確認してから印刷してください（印刷範囲・倍率は設定済みです）。</t>
        </is>
      </c>
    </row>
    <row r="15">
      <c r="A15" s="3" t="inlineStr">
        <is>
          <t>シート構成</t>
        </is>
      </c>
    </row>
    <row r="16">
      <c r="A16" s="32" t="inlineStr">
        <is>
          <t>・入力：顧客・品目・数量・材質・加工区分をプルダウン付きで入力するシート（唯一、日常的に触るシート）</t>
        </is>
      </c>
    </row>
    <row r="17">
      <c r="A17" s="32" t="inlineStr">
        <is>
          <t>・マスタ：単価表・材質係数表・加工区分係数表・顧客別掛率表（価格改定時のみ編集）</t>
        </is>
      </c>
    </row>
    <row r="18">
      <c r="A18" s="32" t="inlineStr">
        <is>
          <t>・見積書：入力内容から自動計算される、印刷可能な見積書（数式のみで構成・手入力箇所なし）</t>
        </is>
      </c>
    </row>
    <row r="19">
      <c r="A19" s="32" t="inlineStr">
        <is>
          <t>・説明：本シート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2026-09-18T09:42:44Z</dcterms:created>
  <dcterms:modified xmlns:dcterms="http://purl.org/dc/terms/" xmlns:xsi="http://www.w3.org/2001/XMLSchema-instance" xsi:type="dcterms:W3CDTF">2026-09-18T09:42:44Z</dcterms:modified>
</cp:coreProperties>
</file>